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65" windowWidth="14805" windowHeight="7950" activeTab="4"/>
  </bookViews>
  <sheets>
    <sheet name="1кв" sheetId="26" r:id="rId1"/>
    <sheet name="2кв" sheetId="27" r:id="rId2"/>
    <sheet name="3кв" sheetId="28" r:id="rId3"/>
    <sheet name="4кв" sheetId="29" r:id="rId4"/>
    <sheet name="отчет" sheetId="30" r:id="rId5"/>
  </sheets>
  <definedNames>
    <definedName name="_xlnm.Print_Area" localSheetId="0">'1кв'!$A$1:$E$49</definedName>
    <definedName name="_xlnm.Print_Area" localSheetId="1">'2кв'!$A$1:$E$48</definedName>
    <definedName name="_xlnm.Print_Area" localSheetId="2">'3кв'!$A$1:$E$51</definedName>
    <definedName name="_xlnm.Print_Area" localSheetId="3">'4кв'!$A$1:$E$50</definedName>
    <definedName name="_xlnm.Print_Area" localSheetId="4">отчет!$A$1:$C$40</definedName>
  </definedNames>
  <calcPr calcId="152511"/>
</workbook>
</file>

<file path=xl/calcChain.xml><?xml version="1.0" encoding="utf-8"?>
<calcChain xmlns="http://schemas.openxmlformats.org/spreadsheetml/2006/main">
  <c r="C22" i="30" l="1"/>
  <c r="C15" i="30"/>
  <c r="C20" i="30"/>
  <c r="C19" i="30"/>
  <c r="C18" i="30"/>
  <c r="C16" i="30" s="1"/>
  <c r="C13" i="30"/>
  <c r="C14" i="30"/>
  <c r="C12" i="30"/>
  <c r="C9" i="30"/>
  <c r="C8" i="30"/>
  <c r="C6" i="30"/>
  <c r="B45" i="29"/>
  <c r="E28" i="29"/>
  <c r="E25" i="29"/>
  <c r="E24" i="29"/>
  <c r="E26" i="29"/>
  <c r="C28" i="30"/>
  <c r="E23" i="29"/>
  <c r="E22" i="29"/>
  <c r="B49" i="29" s="1"/>
  <c r="C10" i="30" l="1"/>
  <c r="C23" i="30"/>
  <c r="B50" i="29"/>
  <c r="B49" i="28"/>
  <c r="E29" i="28"/>
  <c r="E25" i="28" l="1"/>
  <c r="B46" i="28" l="1"/>
  <c r="E23" i="28"/>
  <c r="E22" i="28"/>
  <c r="B50" i="28" s="1"/>
  <c r="B51" i="28" l="1"/>
  <c r="B43" i="27"/>
  <c r="B46" i="27"/>
  <c r="E23" i="27"/>
  <c r="E22" i="27"/>
  <c r="E26" i="27" l="1"/>
  <c r="B47" i="27" s="1"/>
  <c r="B48" i="27"/>
  <c r="B47" i="26"/>
  <c r="E23" i="26"/>
  <c r="E22" i="26"/>
  <c r="E27" i="26" s="1"/>
  <c r="B48" i="26" s="1"/>
  <c r="B49" i="26" l="1"/>
</calcChain>
</file>

<file path=xl/sharedStrings.xml><?xml version="1.0" encoding="utf-8"?>
<sst xmlns="http://schemas.openxmlformats.org/spreadsheetml/2006/main" count="268" uniqueCount="104">
  <si>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</si>
  <si>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</si>
  <si>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</si>
  <si>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</si>
  <si>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</si>
  <si>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</si>
  <si>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</si>
  <si>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</si>
  <si>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</si>
  <si>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</si>
  <si>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</si>
  <si>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</si>
  <si>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</si>
  <si>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</si>
  <si>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</si>
  <si>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</si>
  <si>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</si>
  <si>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</si>
  <si>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</si>
  <si>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</si>
  <si>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</si>
  <si>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</si>
  <si>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</si>
  <si>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</si>
  <si>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</si>
  <si>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</si>
  <si>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</si>
  <si>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</si>
  <si>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</si>
  <si>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</si>
  <si>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</si>
  <si>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t>Расходы по содержанию и тек. Ремонту</t>
  </si>
  <si>
    <t>г. Россошь, ул. Пролетарская, д. 100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</si>
  <si>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№1  от   15.05.2017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</si>
  <si>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№100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Пролетарская</t>
    </r>
  </si>
  <si>
    <t>1 квартал</t>
  </si>
  <si>
    <t>Остаток на начало квартала</t>
  </si>
  <si>
    <t xml:space="preserve">определена приложением № 9 к договору </t>
  </si>
  <si>
    <t xml:space="preserve">Общехозяйственные расходы </t>
  </si>
  <si>
    <t>Услуги по содержанию многоквартирного дома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</si>
  <si>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№5,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№1 от 27.11.2021 г.</t>
    </r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</si>
  <si>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 xml:space="preserve">Голубовой Раисы Митрофановны </t>
    </r>
  </si>
  <si>
    <r>
      <t>Заказчик -</t>
    </r>
    <r>
      <rPr>
        <b/>
        <sz val="10.5"/>
        <color theme="1"/>
        <rFont val="Times New Roman"/>
        <family val="1"/>
        <charset val="204"/>
      </rPr>
      <t xml:space="preserve"> Собственники МКД, в лице председателя совета дома Голубовой Р.М.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</si>
  <si>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</si>
  <si>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</si>
  <si>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Общая площадь квартир - 271,5м2</t>
  </si>
  <si>
    <t>интернет Ростелеком</t>
  </si>
  <si>
    <t>Предъявлено населению  19914,57</t>
  </si>
  <si>
    <t>за 1 квартал 2024 года</t>
  </si>
  <si>
    <t>31.03.2024 г.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</si>
  <si>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</si>
  <si>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</si>
  <si>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 xml:space="preserve">           2. Всего за период с "01" 01 2024 г. по "31" 03 2024 г. выполнено работ (оказано услуг) на общую сумму шестнадцать тысяч сто девяносто один рубль 20 копеек.</t>
  </si>
  <si>
    <t>за 2 квартал 2024 года</t>
  </si>
  <si>
    <t>30.06.2024 г.</t>
  </si>
  <si>
    <t>2 квартал</t>
  </si>
  <si>
    <t xml:space="preserve">           2. Всего за период с "01" 04 2024 г. по "30" 06 2024 г. выполнено работ (оказано услуг) на общую сумму шестнадцать тысяч пятьдесят три рубля 80 копеек.</t>
  </si>
  <si>
    <t>за 3 квартал 2024 года</t>
  </si>
  <si>
    <t>30.09.2024 г.</t>
  </si>
  <si>
    <t>3 квартал</t>
  </si>
  <si>
    <t>Демонтаж створки окна в подьезде (кв.8)</t>
  </si>
  <si>
    <t>Установка скамейки (смета)</t>
  </si>
  <si>
    <t>Установка урны (смета)</t>
  </si>
  <si>
    <t>июль</t>
  </si>
  <si>
    <t>сентябрь</t>
  </si>
  <si>
    <t>ч/ч</t>
  </si>
  <si>
    <t xml:space="preserve">           2. Всего за период с "01" 07 2024 г. по "30" 09 2024 г. выполнено работ (оказано услуг) на общую сумму тридцать шесть тысяч тринадцать рублей 39 копеек.</t>
  </si>
  <si>
    <t>Предъявлено населению  21698,28</t>
  </si>
  <si>
    <t>ОТЧЕТ</t>
  </si>
  <si>
    <t>О ВЫПОЛНЕННЫХ РАБОТАХ И ДВИЖЕНИИ  СРЕДСТВ</t>
  </si>
  <si>
    <t>НА ЛИЦЕВОМ СЧЕТЕ  за  период  с 01.01.2024 г. по 31.12.2024 г.</t>
  </si>
  <si>
    <t>Остаток на начало периода</t>
  </si>
  <si>
    <t xml:space="preserve">Доходы: </t>
  </si>
  <si>
    <t>Оплачено в текущем периоде по квитанциям</t>
  </si>
  <si>
    <t>Оплачено за размещение оборудования в МОП интернет Ростелеком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</si>
  <si>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</si>
  <si>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</si>
  <si>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</si>
  <si>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</si>
  <si>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в том числе:</t>
  </si>
  <si>
    <t xml:space="preserve">   * Корректировка расходов по договору с ОАО "Газпром газораспределения Воронеж" (по статье содержание МКД)</t>
  </si>
  <si>
    <t>Итого расходов</t>
  </si>
  <si>
    <t>Остаток средств на 01.01.2025</t>
  </si>
  <si>
    <t>Справочно:</t>
  </si>
  <si>
    <t>Задолженность населения по оплате на 01.01.2024г.</t>
  </si>
  <si>
    <t>Задолженность населения по оплате на 01.01.2025г.</t>
  </si>
  <si>
    <t>Прирост (+) / уменьшение (-) задолженности за год</t>
  </si>
  <si>
    <t xml:space="preserve">Получил: </t>
  </si>
  <si>
    <t>Отчет за 2024 год.</t>
  </si>
  <si>
    <t>Перечень предлагаемых работ на 2025 год.</t>
  </si>
  <si>
    <t>Предложение по структуре тарифа на 2025 год.</t>
  </si>
  <si>
    <t>_____________________________________________</t>
  </si>
  <si>
    <t>по ж.д. ул. Пролетарская, д. 100</t>
  </si>
  <si>
    <t>за 4 квартал 2024 года</t>
  </si>
  <si>
    <t>31.12.2024 г.</t>
  </si>
  <si>
    <t>4 квартал</t>
  </si>
  <si>
    <t>Монтаж окна в подьезде (кв.3)</t>
  </si>
  <si>
    <t>Замена доводчика (кв.3)</t>
  </si>
  <si>
    <t>октябрь</t>
  </si>
  <si>
    <t xml:space="preserve">           2. Всего за период с "01" 10 2024 г. по "31" 10 2024 г. выполнено работ (оказано услуг) на общую сумму двадцать две тысячи тысячи шестьсот пятьдесят два рубля 70 копеек.</t>
  </si>
  <si>
    <t>Начислено всего 83225,7</t>
  </si>
  <si>
    <t>Непредвиденные работы 10 ч/ч</t>
  </si>
  <si>
    <t xml:space="preserve">   * Установка скамейки (смета)</t>
  </si>
  <si>
    <t xml:space="preserve">   * Установка урны (смета)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</si>
</sst>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[$-419]General"/>
    <numFmt numFmtId="165" formatCode="#,##0.00_ ;\-#,##0.00\ "/>
    <numFmt numFmtId="166" formatCode="#,##0.00\ _₽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4" fillId="0" borderId="0"/>
  </cellStyleXfs>
  <cellXfs count="90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0" fontId="12" fillId="0" borderId="0" xfId="0" applyFont="1"/>
    <xf numFmtId="0" fontId="13" fillId="0" borderId="0" xfId="0" applyFont="1"/>
    <xf numFmtId="0" fontId="3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43" fontId="4" fillId="0" borderId="0" xfId="1" applyFont="1"/>
    <xf numFmtId="0" fontId="15" fillId="0" borderId="4" xfId="0" applyFont="1" applyFill="1" applyBorder="1" applyAlignment="1">
      <alignment wrapText="1"/>
    </xf>
    <xf numFmtId="165" fontId="8" fillId="0" borderId="0" xfId="1" applyNumberFormat="1" applyFont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5" fontId="4" fillId="2" borderId="5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Border="1"/>
    <xf numFmtId="0" fontId="8" fillId="0" borderId="0" xfId="0" applyFont="1" applyBorder="1"/>
    <xf numFmtId="0" fontId="6" fillId="0" borderId="3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3" xfId="0" applyFont="1" applyFill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4" fillId="2" borderId="0" xfId="0" applyFont="1" applyFill="1" applyBorder="1" applyAlignment="1">
      <alignment horizontal="left" wrapText="1"/>
    </xf>
    <xf numFmtId="0" fontId="16" fillId="0" borderId="0" xfId="0" applyFont="1" applyAlignment="1">
      <alignment horizontal="center"/>
    </xf>
    <xf numFmtId="0" fontId="16" fillId="0" borderId="0" xfId="0" applyFont="1" applyAlignment="1"/>
    <xf numFmtId="0" fontId="17" fillId="0" borderId="0" xfId="0" applyFont="1"/>
    <xf numFmtId="0" fontId="18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6" fontId="7" fillId="0" borderId="1" xfId="1" applyNumberFormat="1" applyFont="1" applyBorder="1" applyAlignment="1">
      <alignment horizontal="center"/>
    </xf>
    <xf numFmtId="4" fontId="16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3" fillId="2" borderId="1" xfId="1" applyFont="1" applyFill="1" applyBorder="1" applyAlignment="1">
      <alignment horizontal="center" vertical="center" wrapText="1"/>
    </xf>
    <xf numFmtId="165" fontId="3" fillId="0" borderId="0" xfId="1" applyNumberFormat="1" applyFont="1" applyBorder="1"/>
    <xf numFmtId="0" fontId="3" fillId="0" borderId="0" xfId="0" applyFont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43" fontId="17" fillId="0" borderId="0" xfId="0" applyNumberFormat="1" applyFont="1"/>
    <xf numFmtId="49" fontId="3" fillId="0" borderId="5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7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165" fontId="3" fillId="0" borderId="0" xfId="1" applyNumberFormat="1" applyFont="1" applyBorder="1" applyAlignment="1">
      <alignment horizontal="center" wrapText="1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view="pageBreakPreview" topLeftCell="A22" zoomScaleSheetLayoutView="100" workbookViewId="0">
      <selection activeCell="F29" sqref="F29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55" t="s">
        <v>11</v>
      </c>
      <c r="B1" s="55"/>
      <c r="C1" s="55"/>
      <c r="D1" s="55"/>
      <c r="E1" s="55"/>
    </row>
    <row r="2" spans="1:5" ht="42.75" customHeight="1" x14ac:dyDescent="0.25">
      <c r="A2" s="56" t="s">
        <v>12</v>
      </c>
      <c r="B2" s="57"/>
      <c r="C2" s="57"/>
      <c r="D2" s="57"/>
      <c r="E2" s="57"/>
    </row>
    <row r="3" spans="1:5" ht="18.75" customHeight="1" x14ac:dyDescent="0.25">
      <c r="A3" s="58" t="s">
        <v>48</v>
      </c>
      <c r="B3" s="58"/>
      <c r="C3" s="58"/>
      <c r="D3" s="58"/>
      <c r="E3" s="58"/>
    </row>
    <row r="4" spans="1:5" s="1" customFormat="1" ht="15.75" x14ac:dyDescent="0.25">
      <c r="A4" s="19" t="s">
        <v>13</v>
      </c>
      <c r="B4" s="4"/>
      <c r="C4" s="4"/>
      <c r="D4" s="27"/>
      <c r="E4" s="26" t="s">
        <v>49</v>
      </c>
    </row>
    <row r="5" spans="1:5" x14ac:dyDescent="0.25">
      <c r="A5" s="25"/>
      <c r="B5" s="4"/>
      <c r="C5" s="4"/>
      <c r="D5" s="4"/>
      <c r="E5" s="4"/>
    </row>
    <row r="6" spans="1:5" x14ac:dyDescent="0.25">
      <c r="A6" s="47" t="s">
        <v>0</v>
      </c>
      <c r="B6" s="47"/>
      <c r="C6" s="47"/>
      <c r="D6" s="47"/>
      <c r="E6" s="47"/>
    </row>
    <row r="7" spans="1:5" x14ac:dyDescent="0.25">
      <c r="A7" s="59" t="s">
        <v>32</v>
      </c>
      <c r="B7" s="59"/>
      <c r="C7" s="59"/>
      <c r="D7" s="59"/>
      <c r="E7" s="59"/>
    </row>
    <row r="8" spans="1:5" x14ac:dyDescent="0.25">
      <c r="A8" s="51" t="s">
        <v>1</v>
      </c>
      <c r="B8" s="51"/>
      <c r="C8" s="51"/>
      <c r="D8" s="51"/>
      <c r="E8" s="51"/>
    </row>
    <row r="9" spans="1:5" ht="19.5" customHeight="1" x14ac:dyDescent="0.25">
      <c r="A9" s="47" t="s">
        <v>41</v>
      </c>
      <c r="B9" s="47"/>
      <c r="C9" s="47"/>
      <c r="D9" s="47"/>
      <c r="E9" s="47"/>
    </row>
    <row r="10" spans="1:5" ht="29.25" customHeight="1" x14ac:dyDescent="0.25">
      <c r="A10" s="52" t="s">
        <v>14</v>
      </c>
      <c r="B10" s="53"/>
      <c r="C10" s="53"/>
      <c r="D10" s="53"/>
      <c r="E10" s="53"/>
    </row>
    <row r="11" spans="1:5" ht="33.75" customHeight="1" x14ac:dyDescent="0.25">
      <c r="A11" s="47" t="s">
        <v>40</v>
      </c>
      <c r="B11" s="47"/>
      <c r="C11" s="47"/>
      <c r="D11" s="47"/>
      <c r="E11" s="47"/>
    </row>
    <row r="12" spans="1:5" ht="22.5" customHeight="1" x14ac:dyDescent="0.25">
      <c r="A12" s="51" t="s">
        <v>15</v>
      </c>
      <c r="B12" s="54"/>
      <c r="C12" s="54"/>
      <c r="D12" s="54"/>
      <c r="E12" s="54"/>
    </row>
    <row r="13" spans="1:5" ht="16.5" customHeight="1" x14ac:dyDescent="0.25">
      <c r="A13" s="47" t="s">
        <v>22</v>
      </c>
      <c r="B13" s="47"/>
      <c r="C13" s="47"/>
      <c r="D13" s="47"/>
      <c r="E13" s="47"/>
    </row>
    <row r="14" spans="1:5" ht="15.75" customHeight="1" x14ac:dyDescent="0.25">
      <c r="A14" s="51" t="s">
        <v>2</v>
      </c>
      <c r="B14" s="54"/>
      <c r="C14" s="54"/>
      <c r="D14" s="54"/>
      <c r="E14" s="54"/>
    </row>
    <row r="15" spans="1:5" x14ac:dyDescent="0.25">
      <c r="A15" s="47" t="s">
        <v>43</v>
      </c>
      <c r="B15" s="47"/>
      <c r="C15" s="47"/>
      <c r="D15" s="47"/>
      <c r="E15" s="47"/>
    </row>
    <row r="16" spans="1:5" ht="13.15" customHeight="1" x14ac:dyDescent="0.25">
      <c r="A16" s="51" t="s">
        <v>16</v>
      </c>
      <c r="B16" s="54"/>
      <c r="C16" s="54"/>
      <c r="D16" s="54"/>
      <c r="E16" s="54"/>
    </row>
    <row r="17" spans="1:7" ht="31.15" customHeight="1" x14ac:dyDescent="0.25">
      <c r="A17" s="47" t="s">
        <v>17</v>
      </c>
      <c r="B17" s="47"/>
      <c r="C17" s="47"/>
      <c r="D17" s="47"/>
      <c r="E17" s="47"/>
    </row>
    <row r="18" spans="1:7" ht="61.5" customHeight="1" x14ac:dyDescent="0.25">
      <c r="A18" s="47" t="s">
        <v>33</v>
      </c>
      <c r="B18" s="47"/>
      <c r="C18" s="47"/>
      <c r="D18" s="47"/>
      <c r="E18" s="47"/>
    </row>
    <row r="19" spans="1:7" ht="32.450000000000003" customHeight="1" x14ac:dyDescent="0.25">
      <c r="A19" s="45" t="s">
        <v>34</v>
      </c>
      <c r="B19" s="45"/>
      <c r="C19" s="45"/>
      <c r="D19" s="45"/>
      <c r="E19" s="45"/>
    </row>
    <row r="20" spans="1:7" ht="21.75" customHeight="1" x14ac:dyDescent="0.25">
      <c r="A20" s="45"/>
      <c r="B20" s="45"/>
      <c r="C20" s="45"/>
      <c r="D20" s="45"/>
      <c r="E20" s="45"/>
      <c r="F20" s="2">
        <v>271.5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8" t="s">
        <v>39</v>
      </c>
      <c r="B22" s="9" t="s">
        <v>37</v>
      </c>
      <c r="C22" s="3" t="s">
        <v>4</v>
      </c>
      <c r="D22" s="3">
        <v>15.35</v>
      </c>
      <c r="E22" s="8">
        <f>D22*F20*G20</f>
        <v>12502.574999999999</v>
      </c>
    </row>
    <row r="23" spans="1:7" x14ac:dyDescent="0.25">
      <c r="A23" s="7" t="s">
        <v>38</v>
      </c>
      <c r="B23" s="9" t="s">
        <v>23</v>
      </c>
      <c r="C23" s="3" t="s">
        <v>4</v>
      </c>
      <c r="D23" s="3">
        <v>4.3600000000000003</v>
      </c>
      <c r="E23" s="8">
        <f>D23*F20*3</f>
        <v>3551.2200000000003</v>
      </c>
    </row>
    <row r="24" spans="1:7" x14ac:dyDescent="0.25">
      <c r="A24" s="7" t="s">
        <v>25</v>
      </c>
      <c r="B24" s="9" t="s">
        <v>35</v>
      </c>
      <c r="C24" s="3" t="s">
        <v>26</v>
      </c>
      <c r="D24" s="3"/>
      <c r="E24" s="8">
        <v>0</v>
      </c>
    </row>
    <row r="25" spans="1:7" s="35" customFormat="1" ht="60" x14ac:dyDescent="0.25">
      <c r="A25" s="31" t="s">
        <v>50</v>
      </c>
      <c r="B25" s="32" t="s">
        <v>51</v>
      </c>
      <c r="C25" s="33" t="s">
        <v>26</v>
      </c>
      <c r="D25" s="33"/>
      <c r="E25" s="34">
        <v>137.4</v>
      </c>
    </row>
    <row r="26" spans="1:7" x14ac:dyDescent="0.25">
      <c r="A26" s="21"/>
      <c r="B26" s="9"/>
      <c r="C26" s="3"/>
      <c r="D26" s="3"/>
      <c r="E26" s="8"/>
    </row>
    <row r="27" spans="1:7" s="14" customFormat="1" ht="14.25" x14ac:dyDescent="0.2">
      <c r="A27" s="10" t="s">
        <v>24</v>
      </c>
      <c r="B27" s="11"/>
      <c r="C27" s="12"/>
      <c r="D27" s="12"/>
      <c r="E27" s="13">
        <f>SUM(E22:E26)</f>
        <v>16191.194999999998</v>
      </c>
    </row>
    <row r="28" spans="1:7" ht="42" customHeight="1" x14ac:dyDescent="0.25">
      <c r="A28" s="46" t="s">
        <v>52</v>
      </c>
      <c r="B28" s="46"/>
      <c r="C28" s="46"/>
      <c r="D28" s="46"/>
      <c r="E28" s="46"/>
    </row>
    <row r="29" spans="1:7" ht="35.25" customHeight="1" x14ac:dyDescent="0.25">
      <c r="A29" s="47" t="s">
        <v>21</v>
      </c>
      <c r="B29" s="47"/>
      <c r="C29" s="47"/>
      <c r="D29" s="47"/>
      <c r="E29" s="47"/>
    </row>
    <row r="30" spans="1:7" ht="16.5" customHeight="1" x14ac:dyDescent="0.25">
      <c r="A30" s="47" t="s">
        <v>20</v>
      </c>
      <c r="B30" s="47"/>
      <c r="C30" s="47"/>
      <c r="D30" s="47"/>
      <c r="E30" s="47"/>
    </row>
    <row r="31" spans="1:7" ht="28.5" customHeight="1" x14ac:dyDescent="0.25">
      <c r="A31" s="47" t="s">
        <v>27</v>
      </c>
      <c r="B31" s="47"/>
      <c r="C31" s="47"/>
      <c r="D31" s="47"/>
      <c r="E31" s="47"/>
    </row>
    <row r="32" spans="1:7" x14ac:dyDescent="0.25">
      <c r="A32" s="47" t="s">
        <v>18</v>
      </c>
      <c r="B32" s="47"/>
      <c r="C32" s="47"/>
      <c r="D32" s="47"/>
      <c r="E32" s="47"/>
    </row>
    <row r="33" spans="1:5" x14ac:dyDescent="0.25">
      <c r="A33" s="48" t="s">
        <v>5</v>
      </c>
      <c r="B33" s="48"/>
      <c r="C33" s="48"/>
      <c r="D33" s="48"/>
      <c r="E33" s="48"/>
    </row>
    <row r="34" spans="1:5" x14ac:dyDescent="0.25">
      <c r="A34" s="47" t="s">
        <v>18</v>
      </c>
      <c r="B34" s="47"/>
      <c r="C34" s="47"/>
      <c r="D34" s="47"/>
      <c r="E34" s="47"/>
    </row>
    <row r="35" spans="1:5" ht="13.9" customHeight="1" x14ac:dyDescent="0.25">
      <c r="A35" s="49" t="s">
        <v>44</v>
      </c>
      <c r="B35" s="49"/>
      <c r="C35" s="49"/>
      <c r="D35" s="49"/>
      <c r="E35" s="5"/>
    </row>
    <row r="36" spans="1:5" x14ac:dyDescent="0.25">
      <c r="B36" s="44" t="s">
        <v>19</v>
      </c>
      <c r="C36" s="44"/>
      <c r="D36" s="44"/>
      <c r="E36" s="6" t="s">
        <v>6</v>
      </c>
    </row>
    <row r="37" spans="1:5" x14ac:dyDescent="0.25">
      <c r="A37" s="24"/>
      <c r="B37" s="24"/>
      <c r="C37" s="24"/>
      <c r="D37" s="24"/>
      <c r="E37" s="24"/>
    </row>
    <row r="38" spans="1:5" ht="13.9" customHeight="1" x14ac:dyDescent="0.25">
      <c r="A38" s="50" t="s">
        <v>42</v>
      </c>
      <c r="B38" s="50"/>
      <c r="C38" s="50"/>
      <c r="D38" s="50"/>
      <c r="E38" s="5"/>
    </row>
    <row r="39" spans="1:5" x14ac:dyDescent="0.25">
      <c r="B39" s="44" t="s">
        <v>19</v>
      </c>
      <c r="C39" s="44"/>
      <c r="D39" s="44"/>
      <c r="E39" s="6" t="s">
        <v>6</v>
      </c>
    </row>
    <row r="42" spans="1:5" x14ac:dyDescent="0.25">
      <c r="A42" s="16" t="s">
        <v>45</v>
      </c>
    </row>
    <row r="43" spans="1:5" x14ac:dyDescent="0.25">
      <c r="A43" s="14" t="s">
        <v>28</v>
      </c>
    </row>
    <row r="44" spans="1:5" x14ac:dyDescent="0.25">
      <c r="A44" s="2" t="s">
        <v>36</v>
      </c>
      <c r="B44" s="22">
        <v>9998.0400000000009</v>
      </c>
    </row>
    <row r="45" spans="1:5" ht="31.5" x14ac:dyDescent="0.25">
      <c r="A45" s="17" t="s">
        <v>47</v>
      </c>
      <c r="B45" s="20"/>
    </row>
    <row r="46" spans="1:5" x14ac:dyDescent="0.25">
      <c r="A46" s="2" t="s">
        <v>29</v>
      </c>
      <c r="B46" s="20">
        <v>19914.57</v>
      </c>
    </row>
    <row r="47" spans="1:5" x14ac:dyDescent="0.25">
      <c r="A47" s="2" t="s">
        <v>46</v>
      </c>
      <c r="B47" s="20">
        <f>150*3</f>
        <v>450</v>
      </c>
    </row>
    <row r="48" spans="1:5" ht="30" x14ac:dyDescent="0.25">
      <c r="A48" s="23" t="s">
        <v>31</v>
      </c>
      <c r="B48" s="20">
        <f>E27</f>
        <v>16191.194999999998</v>
      </c>
    </row>
    <row r="49" spans="1:2" x14ac:dyDescent="0.25">
      <c r="A49" s="15" t="s">
        <v>30</v>
      </c>
      <c r="B49" s="22">
        <f>B44+B46+B47-B48</f>
        <v>14171.415000000003</v>
      </c>
    </row>
    <row r="51" spans="1:2" x14ac:dyDescent="0.25">
      <c r="B51" s="2">
        <v>9998.0400000000009</v>
      </c>
    </row>
  </sheetData>
  <mergeCells count="29">
    <mergeCell ref="A1:E1"/>
    <mergeCell ref="A2:E2"/>
    <mergeCell ref="A3:E3"/>
    <mergeCell ref="A6:E6"/>
    <mergeCell ref="A7:E7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D35"/>
    <mergeCell ref="B36:D36"/>
    <mergeCell ref="A38:D3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view="pageBreakPreview" topLeftCell="A19" zoomScaleSheetLayoutView="100" workbookViewId="0">
      <selection activeCell="B46" sqref="B46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55" t="s">
        <v>11</v>
      </c>
      <c r="B1" s="55"/>
      <c r="C1" s="55"/>
      <c r="D1" s="55"/>
      <c r="E1" s="55"/>
    </row>
    <row r="2" spans="1:5" ht="42.75" customHeight="1" x14ac:dyDescent="0.25">
      <c r="A2" s="56" t="s">
        <v>12</v>
      </c>
      <c r="B2" s="57"/>
      <c r="C2" s="57"/>
      <c r="D2" s="57"/>
      <c r="E2" s="57"/>
    </row>
    <row r="3" spans="1:5" x14ac:dyDescent="0.25">
      <c r="A3" s="58" t="s">
        <v>53</v>
      </c>
      <c r="B3" s="58"/>
      <c r="C3" s="58"/>
      <c r="D3" s="58"/>
      <c r="E3" s="58"/>
    </row>
    <row r="4" spans="1:5" s="1" customFormat="1" ht="15.75" x14ac:dyDescent="0.25">
      <c r="A4" s="19" t="s">
        <v>13</v>
      </c>
      <c r="B4" s="4"/>
      <c r="C4" s="4"/>
      <c r="D4" s="27"/>
      <c r="E4" s="26" t="s">
        <v>54</v>
      </c>
    </row>
    <row r="5" spans="1:5" x14ac:dyDescent="0.25">
      <c r="A5" s="30"/>
      <c r="B5" s="4"/>
      <c r="C5" s="4"/>
      <c r="D5" s="4"/>
      <c r="E5" s="4"/>
    </row>
    <row r="6" spans="1:5" x14ac:dyDescent="0.25">
      <c r="A6" s="47" t="s">
        <v>0</v>
      </c>
      <c r="B6" s="47"/>
      <c r="C6" s="47"/>
      <c r="D6" s="47"/>
      <c r="E6" s="47"/>
    </row>
    <row r="7" spans="1:5" x14ac:dyDescent="0.25">
      <c r="A7" s="59" t="s">
        <v>32</v>
      </c>
      <c r="B7" s="59"/>
      <c r="C7" s="59"/>
      <c r="D7" s="59"/>
      <c r="E7" s="59"/>
    </row>
    <row r="8" spans="1:5" x14ac:dyDescent="0.25">
      <c r="A8" s="51" t="s">
        <v>1</v>
      </c>
      <c r="B8" s="51"/>
      <c r="C8" s="51"/>
      <c r="D8" s="51"/>
      <c r="E8" s="51"/>
    </row>
    <row r="9" spans="1:5" ht="19.5" customHeight="1" x14ac:dyDescent="0.25">
      <c r="A9" s="47" t="s">
        <v>41</v>
      </c>
      <c r="B9" s="47"/>
      <c r="C9" s="47"/>
      <c r="D9" s="47"/>
      <c r="E9" s="47"/>
    </row>
    <row r="10" spans="1:5" ht="29.25" customHeight="1" x14ac:dyDescent="0.25">
      <c r="A10" s="52" t="s">
        <v>14</v>
      </c>
      <c r="B10" s="53"/>
      <c r="C10" s="53"/>
      <c r="D10" s="53"/>
      <c r="E10" s="53"/>
    </row>
    <row r="11" spans="1:5" ht="33.75" customHeight="1" x14ac:dyDescent="0.25">
      <c r="A11" s="47" t="s">
        <v>40</v>
      </c>
      <c r="B11" s="47"/>
      <c r="C11" s="47"/>
      <c r="D11" s="47"/>
      <c r="E11" s="47"/>
    </row>
    <row r="12" spans="1:5" ht="22.5" customHeight="1" x14ac:dyDescent="0.25">
      <c r="A12" s="51" t="s">
        <v>15</v>
      </c>
      <c r="B12" s="54"/>
      <c r="C12" s="54"/>
      <c r="D12" s="54"/>
      <c r="E12" s="54"/>
    </row>
    <row r="13" spans="1:5" ht="16.5" customHeight="1" x14ac:dyDescent="0.25">
      <c r="A13" s="47" t="s">
        <v>22</v>
      </c>
      <c r="B13" s="47"/>
      <c r="C13" s="47"/>
      <c r="D13" s="47"/>
      <c r="E13" s="47"/>
    </row>
    <row r="14" spans="1:5" ht="15.75" customHeight="1" x14ac:dyDescent="0.25">
      <c r="A14" s="51" t="s">
        <v>2</v>
      </c>
      <c r="B14" s="54"/>
      <c r="C14" s="54"/>
      <c r="D14" s="54"/>
      <c r="E14" s="54"/>
    </row>
    <row r="15" spans="1:5" x14ac:dyDescent="0.25">
      <c r="A15" s="47" t="s">
        <v>43</v>
      </c>
      <c r="B15" s="47"/>
      <c r="C15" s="47"/>
      <c r="D15" s="47"/>
      <c r="E15" s="47"/>
    </row>
    <row r="16" spans="1:5" ht="13.15" customHeight="1" x14ac:dyDescent="0.25">
      <c r="A16" s="51" t="s">
        <v>16</v>
      </c>
      <c r="B16" s="54"/>
      <c r="C16" s="54"/>
      <c r="D16" s="54"/>
      <c r="E16" s="54"/>
    </row>
    <row r="17" spans="1:7" ht="31.15" customHeight="1" x14ac:dyDescent="0.25">
      <c r="A17" s="47" t="s">
        <v>17</v>
      </c>
      <c r="B17" s="47"/>
      <c r="C17" s="47"/>
      <c r="D17" s="47"/>
      <c r="E17" s="47"/>
    </row>
    <row r="18" spans="1:7" ht="61.5" customHeight="1" x14ac:dyDescent="0.25">
      <c r="A18" s="47" t="s">
        <v>33</v>
      </c>
      <c r="B18" s="47"/>
      <c r="C18" s="47"/>
      <c r="D18" s="47"/>
      <c r="E18" s="47"/>
    </row>
    <row r="19" spans="1:7" ht="32.450000000000003" customHeight="1" x14ac:dyDescent="0.25">
      <c r="A19" s="45" t="s">
        <v>34</v>
      </c>
      <c r="B19" s="45"/>
      <c r="C19" s="45"/>
      <c r="D19" s="45"/>
      <c r="E19" s="45"/>
    </row>
    <row r="20" spans="1:7" ht="21.75" customHeight="1" x14ac:dyDescent="0.25">
      <c r="A20" s="45"/>
      <c r="B20" s="45"/>
      <c r="C20" s="45"/>
      <c r="D20" s="45"/>
      <c r="E20" s="45"/>
      <c r="F20" s="2">
        <v>271.5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8" t="s">
        <v>39</v>
      </c>
      <c r="B22" s="9" t="s">
        <v>37</v>
      </c>
      <c r="C22" s="3" t="s">
        <v>4</v>
      </c>
      <c r="D22" s="3">
        <v>15.35</v>
      </c>
      <c r="E22" s="8">
        <f>D22*F20*G20</f>
        <v>12502.574999999999</v>
      </c>
    </row>
    <row r="23" spans="1:7" x14ac:dyDescent="0.25">
      <c r="A23" s="7" t="s">
        <v>38</v>
      </c>
      <c r="B23" s="9" t="s">
        <v>23</v>
      </c>
      <c r="C23" s="3" t="s">
        <v>4</v>
      </c>
      <c r="D23" s="3">
        <v>4.3600000000000003</v>
      </c>
      <c r="E23" s="8">
        <f>D23*F20*3</f>
        <v>3551.2200000000003</v>
      </c>
    </row>
    <row r="24" spans="1:7" x14ac:dyDescent="0.25">
      <c r="A24" s="7" t="s">
        <v>25</v>
      </c>
      <c r="B24" s="9" t="s">
        <v>55</v>
      </c>
      <c r="C24" s="3" t="s">
        <v>26</v>
      </c>
      <c r="D24" s="3"/>
      <c r="E24" s="8">
        <v>0</v>
      </c>
    </row>
    <row r="25" spans="1:7" x14ac:dyDescent="0.25">
      <c r="A25" s="21"/>
      <c r="B25" s="9"/>
      <c r="C25" s="3"/>
      <c r="D25" s="3"/>
      <c r="E25" s="8"/>
    </row>
    <row r="26" spans="1:7" s="14" customFormat="1" ht="14.25" x14ac:dyDescent="0.2">
      <c r="A26" s="10" t="s">
        <v>24</v>
      </c>
      <c r="B26" s="11"/>
      <c r="C26" s="12"/>
      <c r="D26" s="12"/>
      <c r="E26" s="13">
        <f>SUM(E22:E25)</f>
        <v>16053.794999999998</v>
      </c>
    </row>
    <row r="27" spans="1:7" ht="42" customHeight="1" x14ac:dyDescent="0.25">
      <c r="A27" s="46" t="s">
        <v>56</v>
      </c>
      <c r="B27" s="46"/>
      <c r="C27" s="46"/>
      <c r="D27" s="46"/>
      <c r="E27" s="46"/>
    </row>
    <row r="28" spans="1:7" ht="35.25" customHeight="1" x14ac:dyDescent="0.25">
      <c r="A28" s="47" t="s">
        <v>21</v>
      </c>
      <c r="B28" s="47"/>
      <c r="C28" s="47"/>
      <c r="D28" s="47"/>
      <c r="E28" s="47"/>
    </row>
    <row r="29" spans="1:7" ht="16.5" customHeight="1" x14ac:dyDescent="0.25">
      <c r="A29" s="47" t="s">
        <v>20</v>
      </c>
      <c r="B29" s="47"/>
      <c r="C29" s="47"/>
      <c r="D29" s="47"/>
      <c r="E29" s="47"/>
    </row>
    <row r="30" spans="1:7" ht="28.5" customHeight="1" x14ac:dyDescent="0.25">
      <c r="A30" s="47" t="s">
        <v>27</v>
      </c>
      <c r="B30" s="47"/>
      <c r="C30" s="47"/>
      <c r="D30" s="47"/>
      <c r="E30" s="47"/>
    </row>
    <row r="31" spans="1:7" x14ac:dyDescent="0.25">
      <c r="A31" s="47" t="s">
        <v>18</v>
      </c>
      <c r="B31" s="47"/>
      <c r="C31" s="47"/>
      <c r="D31" s="47"/>
      <c r="E31" s="47"/>
    </row>
    <row r="32" spans="1:7" x14ac:dyDescent="0.25">
      <c r="A32" s="48" t="s">
        <v>5</v>
      </c>
      <c r="B32" s="48"/>
      <c r="C32" s="48"/>
      <c r="D32" s="48"/>
      <c r="E32" s="48"/>
    </row>
    <row r="33" spans="1:5" x14ac:dyDescent="0.25">
      <c r="A33" s="47" t="s">
        <v>18</v>
      </c>
      <c r="B33" s="47"/>
      <c r="C33" s="47"/>
      <c r="D33" s="47"/>
      <c r="E33" s="47"/>
    </row>
    <row r="34" spans="1:5" ht="13.9" customHeight="1" x14ac:dyDescent="0.25">
      <c r="A34" s="49" t="s">
        <v>44</v>
      </c>
      <c r="B34" s="49"/>
      <c r="C34" s="49"/>
      <c r="D34" s="49"/>
      <c r="E34" s="5"/>
    </row>
    <row r="35" spans="1:5" x14ac:dyDescent="0.25">
      <c r="B35" s="44" t="s">
        <v>19</v>
      </c>
      <c r="C35" s="44"/>
      <c r="D35" s="44"/>
      <c r="E35" s="6" t="s">
        <v>6</v>
      </c>
    </row>
    <row r="36" spans="1:5" x14ac:dyDescent="0.25">
      <c r="A36" s="29"/>
      <c r="B36" s="29"/>
      <c r="C36" s="29"/>
      <c r="D36" s="29"/>
      <c r="E36" s="29"/>
    </row>
    <row r="37" spans="1:5" ht="13.9" customHeight="1" x14ac:dyDescent="0.25">
      <c r="A37" s="50" t="s">
        <v>42</v>
      </c>
      <c r="B37" s="50"/>
      <c r="C37" s="50"/>
      <c r="D37" s="50"/>
      <c r="E37" s="5"/>
    </row>
    <row r="38" spans="1:5" x14ac:dyDescent="0.25">
      <c r="B38" s="44" t="s">
        <v>19</v>
      </c>
      <c r="C38" s="44"/>
      <c r="D38" s="44"/>
      <c r="E38" s="6" t="s">
        <v>6</v>
      </c>
    </row>
    <row r="41" spans="1:5" x14ac:dyDescent="0.25">
      <c r="A41" s="16" t="s">
        <v>45</v>
      </c>
    </row>
    <row r="42" spans="1:5" x14ac:dyDescent="0.25">
      <c r="A42" s="14" t="s">
        <v>28</v>
      </c>
    </row>
    <row r="43" spans="1:5" x14ac:dyDescent="0.25">
      <c r="A43" s="2" t="s">
        <v>36</v>
      </c>
      <c r="B43" s="22">
        <f>'1кв'!B49</f>
        <v>14171.415000000003</v>
      </c>
    </row>
    <row r="44" spans="1:5" ht="31.5" x14ac:dyDescent="0.25">
      <c r="A44" s="17" t="s">
        <v>47</v>
      </c>
      <c r="B44" s="20"/>
    </row>
    <row r="45" spans="1:5" x14ac:dyDescent="0.25">
      <c r="A45" s="2" t="s">
        <v>29</v>
      </c>
      <c r="B45" s="20">
        <v>19914.57</v>
      </c>
    </row>
    <row r="46" spans="1:5" x14ac:dyDescent="0.25">
      <c r="A46" s="2" t="s">
        <v>46</v>
      </c>
      <c r="B46" s="20">
        <f>150*3</f>
        <v>450</v>
      </c>
    </row>
    <row r="47" spans="1:5" ht="30" x14ac:dyDescent="0.25">
      <c r="A47" s="28" t="s">
        <v>31</v>
      </c>
      <c r="B47" s="20">
        <f>E26</f>
        <v>16053.794999999998</v>
      </c>
    </row>
    <row r="48" spans="1:5" x14ac:dyDescent="0.25">
      <c r="A48" s="15" t="s">
        <v>30</v>
      </c>
      <c r="B48" s="22">
        <f>B43+B45+B46-B47</f>
        <v>18482.190000000002</v>
      </c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32:E32"/>
    <mergeCell ref="A15:E15"/>
    <mergeCell ref="A16:E16"/>
    <mergeCell ref="A17:E17"/>
    <mergeCell ref="A18:E18"/>
    <mergeCell ref="A19:E19"/>
    <mergeCell ref="A20:E20"/>
    <mergeCell ref="A27:E27"/>
    <mergeCell ref="A28:E28"/>
    <mergeCell ref="A29:E29"/>
    <mergeCell ref="A30:E30"/>
    <mergeCell ref="A31:E31"/>
    <mergeCell ref="A33:E33"/>
    <mergeCell ref="A34:D34"/>
    <mergeCell ref="B35:D35"/>
    <mergeCell ref="A37:D37"/>
    <mergeCell ref="B38:D3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view="pageBreakPreview" topLeftCell="A22" zoomScaleSheetLayoutView="100" workbookViewId="0">
      <selection activeCell="A26" sqref="A26:A27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55" t="s">
        <v>11</v>
      </c>
      <c r="B1" s="55"/>
      <c r="C1" s="55"/>
      <c r="D1" s="55"/>
      <c r="E1" s="55"/>
    </row>
    <row r="2" spans="1:5" ht="42.75" customHeight="1" x14ac:dyDescent="0.25">
      <c r="A2" s="56" t="s">
        <v>12</v>
      </c>
      <c r="B2" s="57"/>
      <c r="C2" s="57"/>
      <c r="D2" s="57"/>
      <c r="E2" s="57"/>
    </row>
    <row r="3" spans="1:5" x14ac:dyDescent="0.25">
      <c r="A3" s="58" t="s">
        <v>57</v>
      </c>
      <c r="B3" s="58"/>
      <c r="C3" s="58"/>
      <c r="D3" s="58"/>
      <c r="E3" s="58"/>
    </row>
    <row r="4" spans="1:5" s="1" customFormat="1" ht="15.75" x14ac:dyDescent="0.25">
      <c r="A4" s="19" t="s">
        <v>13</v>
      </c>
      <c r="B4" s="4"/>
      <c r="C4" s="4"/>
      <c r="D4" s="27"/>
      <c r="E4" s="26" t="s">
        <v>58</v>
      </c>
    </row>
    <row r="5" spans="1:5" x14ac:dyDescent="0.25">
      <c r="A5" s="38"/>
      <c r="B5" s="4"/>
      <c r="C5" s="4"/>
      <c r="D5" s="4"/>
      <c r="E5" s="4"/>
    </row>
    <row r="6" spans="1:5" x14ac:dyDescent="0.25">
      <c r="A6" s="47" t="s">
        <v>0</v>
      </c>
      <c r="B6" s="47"/>
      <c r="C6" s="47"/>
      <c r="D6" s="47"/>
      <c r="E6" s="47"/>
    </row>
    <row r="7" spans="1:5" x14ac:dyDescent="0.25">
      <c r="A7" s="59" t="s">
        <v>32</v>
      </c>
      <c r="B7" s="59"/>
      <c r="C7" s="59"/>
      <c r="D7" s="59"/>
      <c r="E7" s="59"/>
    </row>
    <row r="8" spans="1:5" x14ac:dyDescent="0.25">
      <c r="A8" s="51" t="s">
        <v>1</v>
      </c>
      <c r="B8" s="51"/>
      <c r="C8" s="51"/>
      <c r="D8" s="51"/>
      <c r="E8" s="51"/>
    </row>
    <row r="9" spans="1:5" ht="19.5" customHeight="1" x14ac:dyDescent="0.25">
      <c r="A9" s="47" t="s">
        <v>41</v>
      </c>
      <c r="B9" s="47"/>
      <c r="C9" s="47"/>
      <c r="D9" s="47"/>
      <c r="E9" s="47"/>
    </row>
    <row r="10" spans="1:5" ht="29.25" customHeight="1" x14ac:dyDescent="0.25">
      <c r="A10" s="52" t="s">
        <v>14</v>
      </c>
      <c r="B10" s="53"/>
      <c r="C10" s="53"/>
      <c r="D10" s="53"/>
      <c r="E10" s="53"/>
    </row>
    <row r="11" spans="1:5" ht="33.75" customHeight="1" x14ac:dyDescent="0.25">
      <c r="A11" s="47" t="s">
        <v>40</v>
      </c>
      <c r="B11" s="47"/>
      <c r="C11" s="47"/>
      <c r="D11" s="47"/>
      <c r="E11" s="47"/>
    </row>
    <row r="12" spans="1:5" ht="22.5" customHeight="1" x14ac:dyDescent="0.25">
      <c r="A12" s="51" t="s">
        <v>15</v>
      </c>
      <c r="B12" s="54"/>
      <c r="C12" s="54"/>
      <c r="D12" s="54"/>
      <c r="E12" s="54"/>
    </row>
    <row r="13" spans="1:5" ht="16.5" customHeight="1" x14ac:dyDescent="0.25">
      <c r="A13" s="47" t="s">
        <v>22</v>
      </c>
      <c r="B13" s="47"/>
      <c r="C13" s="47"/>
      <c r="D13" s="47"/>
      <c r="E13" s="47"/>
    </row>
    <row r="14" spans="1:5" ht="15.75" customHeight="1" x14ac:dyDescent="0.25">
      <c r="A14" s="51" t="s">
        <v>2</v>
      </c>
      <c r="B14" s="54"/>
      <c r="C14" s="54"/>
      <c r="D14" s="54"/>
      <c r="E14" s="54"/>
    </row>
    <row r="15" spans="1:5" x14ac:dyDescent="0.25">
      <c r="A15" s="47" t="s">
        <v>43</v>
      </c>
      <c r="B15" s="47"/>
      <c r="C15" s="47"/>
      <c r="D15" s="47"/>
      <c r="E15" s="47"/>
    </row>
    <row r="16" spans="1:5" ht="13.15" customHeight="1" x14ac:dyDescent="0.25">
      <c r="A16" s="51" t="s">
        <v>16</v>
      </c>
      <c r="B16" s="54"/>
      <c r="C16" s="54"/>
      <c r="D16" s="54"/>
      <c r="E16" s="54"/>
    </row>
    <row r="17" spans="1:7" ht="31.15" customHeight="1" x14ac:dyDescent="0.25">
      <c r="A17" s="47" t="s">
        <v>17</v>
      </c>
      <c r="B17" s="47"/>
      <c r="C17" s="47"/>
      <c r="D17" s="47"/>
      <c r="E17" s="47"/>
    </row>
    <row r="18" spans="1:7" ht="61.5" customHeight="1" x14ac:dyDescent="0.25">
      <c r="A18" s="47" t="s">
        <v>33</v>
      </c>
      <c r="B18" s="47"/>
      <c r="C18" s="47"/>
      <c r="D18" s="47"/>
      <c r="E18" s="47"/>
    </row>
    <row r="19" spans="1:7" ht="32.450000000000003" customHeight="1" x14ac:dyDescent="0.25">
      <c r="A19" s="45" t="s">
        <v>34</v>
      </c>
      <c r="B19" s="45"/>
      <c r="C19" s="45"/>
      <c r="D19" s="45"/>
      <c r="E19" s="45"/>
    </row>
    <row r="20" spans="1:7" ht="21.75" customHeight="1" x14ac:dyDescent="0.25">
      <c r="A20" s="45"/>
      <c r="B20" s="45"/>
      <c r="C20" s="45"/>
      <c r="D20" s="45"/>
      <c r="E20" s="45"/>
      <c r="F20" s="2">
        <v>271.5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8" t="s">
        <v>39</v>
      </c>
      <c r="B22" s="9" t="s">
        <v>37</v>
      </c>
      <c r="C22" s="3" t="s">
        <v>4</v>
      </c>
      <c r="D22" s="3">
        <v>16.86</v>
      </c>
      <c r="E22" s="8">
        <f>D22*F20*G20</f>
        <v>13732.47</v>
      </c>
    </row>
    <row r="23" spans="1:7" x14ac:dyDescent="0.25">
      <c r="A23" s="7" t="s">
        <v>38</v>
      </c>
      <c r="B23" s="9" t="s">
        <v>23</v>
      </c>
      <c r="C23" s="3" t="s">
        <v>4</v>
      </c>
      <c r="D23" s="3">
        <v>4.68</v>
      </c>
      <c r="E23" s="8">
        <f>D23*F20*3</f>
        <v>3811.8599999999997</v>
      </c>
      <c r="F23" s="42"/>
      <c r="G23" s="42"/>
    </row>
    <row r="24" spans="1:7" x14ac:dyDescent="0.25">
      <c r="A24" s="7" t="s">
        <v>25</v>
      </c>
      <c r="B24" s="9" t="s">
        <v>59</v>
      </c>
      <c r="C24" s="3" t="s">
        <v>26</v>
      </c>
      <c r="D24" s="3"/>
      <c r="E24" s="8">
        <v>0</v>
      </c>
      <c r="F24" s="42"/>
      <c r="G24" s="42"/>
    </row>
    <row r="25" spans="1:7" ht="30" x14ac:dyDescent="0.25">
      <c r="A25" s="7" t="s">
        <v>60</v>
      </c>
      <c r="B25" s="9" t="s">
        <v>63</v>
      </c>
      <c r="C25" s="3" t="s">
        <v>65</v>
      </c>
      <c r="D25" s="3">
        <v>2</v>
      </c>
      <c r="E25" s="8">
        <f>D25*286.24</f>
        <v>572.48</v>
      </c>
      <c r="F25" s="42"/>
      <c r="G25" s="42"/>
    </row>
    <row r="26" spans="1:7" x14ac:dyDescent="0.25">
      <c r="A26" s="7" t="s">
        <v>61</v>
      </c>
      <c r="B26" s="9" t="s">
        <v>64</v>
      </c>
      <c r="C26" s="3" t="s">
        <v>26</v>
      </c>
      <c r="D26" s="3"/>
      <c r="E26" s="8">
        <v>14420.78</v>
      </c>
      <c r="F26" s="42"/>
      <c r="G26" s="42"/>
    </row>
    <row r="27" spans="1:7" x14ac:dyDescent="0.25">
      <c r="A27" s="7" t="s">
        <v>62</v>
      </c>
      <c r="B27" s="9" t="s">
        <v>64</v>
      </c>
      <c r="C27" s="3" t="s">
        <v>26</v>
      </c>
      <c r="D27" s="3"/>
      <c r="E27" s="8">
        <v>3475.8</v>
      </c>
      <c r="F27" s="42"/>
      <c r="G27" s="42"/>
    </row>
    <row r="28" spans="1:7" x14ac:dyDescent="0.25">
      <c r="A28" s="7"/>
      <c r="B28" s="9"/>
      <c r="C28" s="3"/>
      <c r="D28" s="3"/>
      <c r="E28" s="8"/>
      <c r="F28" s="42"/>
      <c r="G28" s="42"/>
    </row>
    <row r="29" spans="1:7" s="14" customFormat="1" ht="14.25" x14ac:dyDescent="0.2">
      <c r="A29" s="10" t="s">
        <v>24</v>
      </c>
      <c r="B29" s="11"/>
      <c r="C29" s="12"/>
      <c r="D29" s="12"/>
      <c r="E29" s="13">
        <f>SUM(E22:E28)</f>
        <v>36013.39</v>
      </c>
      <c r="F29" s="43"/>
      <c r="G29" s="43"/>
    </row>
    <row r="30" spans="1:7" ht="42" customHeight="1" x14ac:dyDescent="0.25">
      <c r="A30" s="60" t="s">
        <v>66</v>
      </c>
      <c r="B30" s="60"/>
      <c r="C30" s="60"/>
      <c r="D30" s="60"/>
      <c r="E30" s="60"/>
      <c r="F30" s="42"/>
      <c r="G30" s="42"/>
    </row>
    <row r="31" spans="1:7" ht="35.25" customHeight="1" x14ac:dyDescent="0.25">
      <c r="A31" s="47" t="s">
        <v>21</v>
      </c>
      <c r="B31" s="47"/>
      <c r="C31" s="47"/>
      <c r="D31" s="47"/>
      <c r="E31" s="47"/>
    </row>
    <row r="32" spans="1:7" ht="16.5" customHeight="1" x14ac:dyDescent="0.25">
      <c r="A32" s="47" t="s">
        <v>20</v>
      </c>
      <c r="B32" s="47"/>
      <c r="C32" s="47"/>
      <c r="D32" s="47"/>
      <c r="E32" s="47"/>
    </row>
    <row r="33" spans="1:5" ht="28.5" customHeight="1" x14ac:dyDescent="0.25">
      <c r="A33" s="47" t="s">
        <v>27</v>
      </c>
      <c r="B33" s="47"/>
      <c r="C33" s="47"/>
      <c r="D33" s="47"/>
      <c r="E33" s="47"/>
    </row>
    <row r="34" spans="1:5" x14ac:dyDescent="0.25">
      <c r="A34" s="47" t="s">
        <v>18</v>
      </c>
      <c r="B34" s="47"/>
      <c r="C34" s="47"/>
      <c r="D34" s="47"/>
      <c r="E34" s="47"/>
    </row>
    <row r="35" spans="1:5" x14ac:dyDescent="0.25">
      <c r="A35" s="48" t="s">
        <v>5</v>
      </c>
      <c r="B35" s="48"/>
      <c r="C35" s="48"/>
      <c r="D35" s="48"/>
      <c r="E35" s="48"/>
    </row>
    <row r="36" spans="1:5" x14ac:dyDescent="0.25">
      <c r="A36" s="47" t="s">
        <v>18</v>
      </c>
      <c r="B36" s="47"/>
      <c r="C36" s="47"/>
      <c r="D36" s="47"/>
      <c r="E36" s="47"/>
    </row>
    <row r="37" spans="1:5" ht="13.9" customHeight="1" x14ac:dyDescent="0.25">
      <c r="A37" s="49" t="s">
        <v>44</v>
      </c>
      <c r="B37" s="49"/>
      <c r="C37" s="49"/>
      <c r="D37" s="49"/>
      <c r="E37" s="5"/>
    </row>
    <row r="38" spans="1:5" x14ac:dyDescent="0.25">
      <c r="B38" s="44" t="s">
        <v>19</v>
      </c>
      <c r="C38" s="44"/>
      <c r="D38" s="44"/>
      <c r="E38" s="6" t="s">
        <v>6</v>
      </c>
    </row>
    <row r="39" spans="1:5" x14ac:dyDescent="0.25">
      <c r="A39" s="37"/>
      <c r="B39" s="37"/>
      <c r="C39" s="37"/>
      <c r="D39" s="37"/>
      <c r="E39" s="37"/>
    </row>
    <row r="40" spans="1:5" ht="13.9" customHeight="1" x14ac:dyDescent="0.25">
      <c r="A40" s="50" t="s">
        <v>42</v>
      </c>
      <c r="B40" s="50"/>
      <c r="C40" s="50"/>
      <c r="D40" s="50"/>
      <c r="E40" s="5"/>
    </row>
    <row r="41" spans="1:5" x14ac:dyDescent="0.25">
      <c r="B41" s="44" t="s">
        <v>19</v>
      </c>
      <c r="C41" s="44"/>
      <c r="D41" s="44"/>
      <c r="E41" s="6" t="s">
        <v>6</v>
      </c>
    </row>
    <row r="44" spans="1:5" x14ac:dyDescent="0.25">
      <c r="A44" s="16" t="s">
        <v>45</v>
      </c>
    </row>
    <row r="45" spans="1:5" x14ac:dyDescent="0.25">
      <c r="A45" s="14" t="s">
        <v>28</v>
      </c>
    </row>
    <row r="46" spans="1:5" x14ac:dyDescent="0.25">
      <c r="A46" s="2" t="s">
        <v>36</v>
      </c>
      <c r="B46" s="22">
        <f>'2кв'!B48</f>
        <v>18482.190000000002</v>
      </c>
    </row>
    <row r="47" spans="1:5" x14ac:dyDescent="0.25">
      <c r="A47" s="2" t="s">
        <v>67</v>
      </c>
      <c r="B47" s="20"/>
    </row>
    <row r="48" spans="1:5" x14ac:dyDescent="0.25">
      <c r="A48" s="2" t="s">
        <v>29</v>
      </c>
      <c r="B48" s="20">
        <v>21103.71</v>
      </c>
    </row>
    <row r="49" spans="1:2" x14ac:dyDescent="0.25">
      <c r="A49" s="2" t="s">
        <v>46</v>
      </c>
      <c r="B49" s="20">
        <f>150*2</f>
        <v>300</v>
      </c>
    </row>
    <row r="50" spans="1:2" ht="30" x14ac:dyDescent="0.25">
      <c r="A50" s="36" t="s">
        <v>31</v>
      </c>
      <c r="B50" s="20">
        <f>E29</f>
        <v>36013.39</v>
      </c>
    </row>
    <row r="51" spans="1:2" x14ac:dyDescent="0.25">
      <c r="A51" s="15" t="s">
        <v>30</v>
      </c>
      <c r="B51" s="22">
        <f>B46+B48+B49-B50</f>
        <v>3872.510000000002</v>
      </c>
    </row>
  </sheetData>
  <mergeCells count="29">
    <mergeCell ref="A36:E36"/>
    <mergeCell ref="A37:D37"/>
    <mergeCell ref="B38:D38"/>
    <mergeCell ref="A40:D40"/>
    <mergeCell ref="B41:D41"/>
    <mergeCell ref="A35:E35"/>
    <mergeCell ref="A15:E15"/>
    <mergeCell ref="A16:E16"/>
    <mergeCell ref="A17:E17"/>
    <mergeCell ref="A18:E18"/>
    <mergeCell ref="A19:E19"/>
    <mergeCell ref="A20:E20"/>
    <mergeCell ref="A30:E30"/>
    <mergeCell ref="A31:E31"/>
    <mergeCell ref="A32:E32"/>
    <mergeCell ref="A33:E33"/>
    <mergeCell ref="A34:E34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view="pageBreakPreview" zoomScaleSheetLayoutView="100" workbookViewId="0">
      <selection activeCell="B48" sqref="B48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55" t="s">
        <v>11</v>
      </c>
      <c r="B1" s="55"/>
      <c r="C1" s="55"/>
      <c r="D1" s="55"/>
      <c r="E1" s="55"/>
    </row>
    <row r="2" spans="1:5" ht="42.75" customHeight="1" x14ac:dyDescent="0.25">
      <c r="A2" s="56" t="s">
        <v>12</v>
      </c>
      <c r="B2" s="57"/>
      <c r="C2" s="57"/>
      <c r="D2" s="57"/>
      <c r="E2" s="57"/>
    </row>
    <row r="3" spans="1:5" x14ac:dyDescent="0.25">
      <c r="A3" s="58" t="s">
        <v>93</v>
      </c>
      <c r="B3" s="58"/>
      <c r="C3" s="58"/>
      <c r="D3" s="58"/>
      <c r="E3" s="58"/>
    </row>
    <row r="4" spans="1:5" s="1" customFormat="1" ht="15.75" x14ac:dyDescent="0.25">
      <c r="A4" s="19" t="s">
        <v>13</v>
      </c>
      <c r="B4" s="4"/>
      <c r="C4" s="4"/>
      <c r="D4" s="27"/>
      <c r="E4" s="26" t="s">
        <v>94</v>
      </c>
    </row>
    <row r="5" spans="1:5" x14ac:dyDescent="0.25">
      <c r="A5" s="41"/>
      <c r="B5" s="4"/>
      <c r="C5" s="4"/>
      <c r="D5" s="4"/>
      <c r="E5" s="4"/>
    </row>
    <row r="6" spans="1:5" x14ac:dyDescent="0.25">
      <c r="A6" s="47" t="s">
        <v>0</v>
      </c>
      <c r="B6" s="47"/>
      <c r="C6" s="47"/>
      <c r="D6" s="47"/>
      <c r="E6" s="47"/>
    </row>
    <row r="7" spans="1:5" x14ac:dyDescent="0.25">
      <c r="A7" s="59" t="s">
        <v>32</v>
      </c>
      <c r="B7" s="59"/>
      <c r="C7" s="59"/>
      <c r="D7" s="59"/>
      <c r="E7" s="59"/>
    </row>
    <row r="8" spans="1:5" x14ac:dyDescent="0.25">
      <c r="A8" s="51" t="s">
        <v>1</v>
      </c>
      <c r="B8" s="51"/>
      <c r="C8" s="51"/>
      <c r="D8" s="51"/>
      <c r="E8" s="51"/>
    </row>
    <row r="9" spans="1:5" ht="19.5" customHeight="1" x14ac:dyDescent="0.25">
      <c r="A9" s="47" t="s">
        <v>41</v>
      </c>
      <c r="B9" s="47"/>
      <c r="C9" s="47"/>
      <c r="D9" s="47"/>
      <c r="E9" s="47"/>
    </row>
    <row r="10" spans="1:5" ht="29.25" customHeight="1" x14ac:dyDescent="0.25">
      <c r="A10" s="52" t="s">
        <v>14</v>
      </c>
      <c r="B10" s="53"/>
      <c r="C10" s="53"/>
      <c r="D10" s="53"/>
      <c r="E10" s="53"/>
    </row>
    <row r="11" spans="1:5" ht="33.75" customHeight="1" x14ac:dyDescent="0.25">
      <c r="A11" s="47" t="s">
        <v>40</v>
      </c>
      <c r="B11" s="47"/>
      <c r="C11" s="47"/>
      <c r="D11" s="47"/>
      <c r="E11" s="47"/>
    </row>
    <row r="12" spans="1:5" ht="22.5" customHeight="1" x14ac:dyDescent="0.25">
      <c r="A12" s="51" t="s">
        <v>15</v>
      </c>
      <c r="B12" s="54"/>
      <c r="C12" s="54"/>
      <c r="D12" s="54"/>
      <c r="E12" s="54"/>
    </row>
    <row r="13" spans="1:5" ht="16.5" customHeight="1" x14ac:dyDescent="0.25">
      <c r="A13" s="47" t="s">
        <v>22</v>
      </c>
      <c r="B13" s="47"/>
      <c r="C13" s="47"/>
      <c r="D13" s="47"/>
      <c r="E13" s="47"/>
    </row>
    <row r="14" spans="1:5" ht="15.75" customHeight="1" x14ac:dyDescent="0.25">
      <c r="A14" s="51" t="s">
        <v>2</v>
      </c>
      <c r="B14" s="54"/>
      <c r="C14" s="54"/>
      <c r="D14" s="54"/>
      <c r="E14" s="54"/>
    </row>
    <row r="15" spans="1:5" x14ac:dyDescent="0.25">
      <c r="A15" s="47" t="s">
        <v>43</v>
      </c>
      <c r="B15" s="47"/>
      <c r="C15" s="47"/>
      <c r="D15" s="47"/>
      <c r="E15" s="47"/>
    </row>
    <row r="16" spans="1:5" ht="13.15" customHeight="1" x14ac:dyDescent="0.25">
      <c r="A16" s="51" t="s">
        <v>16</v>
      </c>
      <c r="B16" s="54"/>
      <c r="C16" s="54"/>
      <c r="D16" s="54"/>
      <c r="E16" s="54"/>
    </row>
    <row r="17" spans="1:7" ht="31.15" customHeight="1" x14ac:dyDescent="0.25">
      <c r="A17" s="47" t="s">
        <v>17</v>
      </c>
      <c r="B17" s="47"/>
      <c r="C17" s="47"/>
      <c r="D17" s="47"/>
      <c r="E17" s="47"/>
    </row>
    <row r="18" spans="1:7" ht="61.5" customHeight="1" x14ac:dyDescent="0.25">
      <c r="A18" s="47" t="s">
        <v>33</v>
      </c>
      <c r="B18" s="47"/>
      <c r="C18" s="47"/>
      <c r="D18" s="47"/>
      <c r="E18" s="47"/>
    </row>
    <row r="19" spans="1:7" ht="32.450000000000003" customHeight="1" x14ac:dyDescent="0.25">
      <c r="A19" s="45" t="s">
        <v>34</v>
      </c>
      <c r="B19" s="45"/>
      <c r="C19" s="45"/>
      <c r="D19" s="45"/>
      <c r="E19" s="45"/>
    </row>
    <row r="20" spans="1:7" ht="21.75" customHeight="1" x14ac:dyDescent="0.25">
      <c r="A20" s="45"/>
      <c r="B20" s="45"/>
      <c r="C20" s="45"/>
      <c r="D20" s="45"/>
      <c r="E20" s="45"/>
      <c r="F20" s="2">
        <v>271.5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8" t="s">
        <v>39</v>
      </c>
      <c r="B22" s="9" t="s">
        <v>37</v>
      </c>
      <c r="C22" s="3" t="s">
        <v>4</v>
      </c>
      <c r="D22" s="3">
        <v>16.86</v>
      </c>
      <c r="E22" s="8">
        <f>D22*F20*G20</f>
        <v>13732.47</v>
      </c>
    </row>
    <row r="23" spans="1:7" x14ac:dyDescent="0.25">
      <c r="A23" s="7" t="s">
        <v>38</v>
      </c>
      <c r="B23" s="9" t="s">
        <v>23</v>
      </c>
      <c r="C23" s="3" t="s">
        <v>4</v>
      </c>
      <c r="D23" s="3">
        <v>4.68</v>
      </c>
      <c r="E23" s="8">
        <f>D23*F20*3</f>
        <v>3811.8599999999997</v>
      </c>
      <c r="F23" s="42"/>
      <c r="G23" s="42"/>
    </row>
    <row r="24" spans="1:7" x14ac:dyDescent="0.25">
      <c r="A24" s="7" t="s">
        <v>25</v>
      </c>
      <c r="B24" s="9" t="s">
        <v>95</v>
      </c>
      <c r="C24" s="3" t="s">
        <v>26</v>
      </c>
      <c r="D24" s="3"/>
      <c r="E24" s="8">
        <f>2140.45+678</f>
        <v>2818.45</v>
      </c>
      <c r="F24" s="42"/>
      <c r="G24" s="42"/>
    </row>
    <row r="25" spans="1:7" x14ac:dyDescent="0.25">
      <c r="A25" s="7" t="s">
        <v>96</v>
      </c>
      <c r="B25" s="9" t="s">
        <v>98</v>
      </c>
      <c r="C25" s="3" t="s">
        <v>65</v>
      </c>
      <c r="D25" s="3">
        <v>4</v>
      </c>
      <c r="E25" s="8">
        <f>D25*286.24</f>
        <v>1144.96</v>
      </c>
      <c r="F25" s="42"/>
      <c r="G25" s="42"/>
    </row>
    <row r="26" spans="1:7" x14ac:dyDescent="0.25">
      <c r="A26" s="7" t="s">
        <v>97</v>
      </c>
      <c r="B26" s="9" t="s">
        <v>98</v>
      </c>
      <c r="C26" s="3" t="s">
        <v>65</v>
      </c>
      <c r="D26" s="3">
        <v>4</v>
      </c>
      <c r="E26" s="8">
        <f>D26*286.24</f>
        <v>1144.96</v>
      </c>
      <c r="F26" s="42"/>
      <c r="G26" s="42"/>
    </row>
    <row r="27" spans="1:7" x14ac:dyDescent="0.25">
      <c r="A27" s="7"/>
      <c r="B27" s="9"/>
      <c r="C27" s="3"/>
      <c r="D27" s="3"/>
      <c r="E27" s="8"/>
      <c r="F27" s="42"/>
      <c r="G27" s="42"/>
    </row>
    <row r="28" spans="1:7" s="14" customFormat="1" ht="14.25" x14ac:dyDescent="0.2">
      <c r="A28" s="10" t="s">
        <v>24</v>
      </c>
      <c r="B28" s="11"/>
      <c r="C28" s="12"/>
      <c r="D28" s="12"/>
      <c r="E28" s="13">
        <f>SUM(E22:E27)</f>
        <v>22652.699999999997</v>
      </c>
      <c r="F28" s="43"/>
      <c r="G28" s="43"/>
    </row>
    <row r="29" spans="1:7" ht="42" customHeight="1" x14ac:dyDescent="0.25">
      <c r="A29" s="60" t="s">
        <v>99</v>
      </c>
      <c r="B29" s="60"/>
      <c r="C29" s="60"/>
      <c r="D29" s="60"/>
      <c r="E29" s="60"/>
      <c r="F29" s="42"/>
      <c r="G29" s="42"/>
    </row>
    <row r="30" spans="1:7" ht="35.25" customHeight="1" x14ac:dyDescent="0.25">
      <c r="A30" s="47" t="s">
        <v>21</v>
      </c>
      <c r="B30" s="47"/>
      <c r="C30" s="47"/>
      <c r="D30" s="47"/>
      <c r="E30" s="47"/>
    </row>
    <row r="31" spans="1:7" ht="16.5" customHeight="1" x14ac:dyDescent="0.25">
      <c r="A31" s="47" t="s">
        <v>20</v>
      </c>
      <c r="B31" s="47"/>
      <c r="C31" s="47"/>
      <c r="D31" s="47"/>
      <c r="E31" s="47"/>
    </row>
    <row r="32" spans="1:7" ht="28.5" customHeight="1" x14ac:dyDescent="0.25">
      <c r="A32" s="47" t="s">
        <v>27</v>
      </c>
      <c r="B32" s="47"/>
      <c r="C32" s="47"/>
      <c r="D32" s="47"/>
      <c r="E32" s="47"/>
    </row>
    <row r="33" spans="1:5" x14ac:dyDescent="0.25">
      <c r="A33" s="47" t="s">
        <v>18</v>
      </c>
      <c r="B33" s="47"/>
      <c r="C33" s="47"/>
      <c r="D33" s="47"/>
      <c r="E33" s="47"/>
    </row>
    <row r="34" spans="1:5" x14ac:dyDescent="0.25">
      <c r="A34" s="48" t="s">
        <v>5</v>
      </c>
      <c r="B34" s="48"/>
      <c r="C34" s="48"/>
      <c r="D34" s="48"/>
      <c r="E34" s="48"/>
    </row>
    <row r="35" spans="1:5" x14ac:dyDescent="0.25">
      <c r="A35" s="47" t="s">
        <v>18</v>
      </c>
      <c r="B35" s="47"/>
      <c r="C35" s="47"/>
      <c r="D35" s="47"/>
      <c r="E35" s="47"/>
    </row>
    <row r="36" spans="1:5" ht="13.9" customHeight="1" x14ac:dyDescent="0.25">
      <c r="A36" s="49" t="s">
        <v>44</v>
      </c>
      <c r="B36" s="49"/>
      <c r="C36" s="49"/>
      <c r="D36" s="49"/>
      <c r="E36" s="5"/>
    </row>
    <row r="37" spans="1:5" x14ac:dyDescent="0.25">
      <c r="B37" s="44" t="s">
        <v>19</v>
      </c>
      <c r="C37" s="44"/>
      <c r="D37" s="44"/>
      <c r="E37" s="6" t="s">
        <v>6</v>
      </c>
    </row>
    <row r="38" spans="1:5" x14ac:dyDescent="0.25">
      <c r="A38" s="40"/>
      <c r="B38" s="40"/>
      <c r="C38" s="40"/>
      <c r="D38" s="40"/>
      <c r="E38" s="40"/>
    </row>
    <row r="39" spans="1:5" ht="13.9" customHeight="1" x14ac:dyDescent="0.25">
      <c r="A39" s="50" t="s">
        <v>42</v>
      </c>
      <c r="B39" s="50"/>
      <c r="C39" s="50"/>
      <c r="D39" s="50"/>
      <c r="E39" s="5"/>
    </row>
    <row r="40" spans="1:5" x14ac:dyDescent="0.25">
      <c r="B40" s="44" t="s">
        <v>19</v>
      </c>
      <c r="C40" s="44"/>
      <c r="D40" s="44"/>
      <c r="E40" s="6" t="s">
        <v>6</v>
      </c>
    </row>
    <row r="43" spans="1:5" x14ac:dyDescent="0.25">
      <c r="A43" s="16" t="s">
        <v>45</v>
      </c>
    </row>
    <row r="44" spans="1:5" x14ac:dyDescent="0.25">
      <c r="A44" s="14" t="s">
        <v>28</v>
      </c>
    </row>
    <row r="45" spans="1:5" x14ac:dyDescent="0.25">
      <c r="A45" s="2" t="s">
        <v>36</v>
      </c>
      <c r="B45" s="22">
        <f>'3кв'!B51</f>
        <v>3872.510000000002</v>
      </c>
    </row>
    <row r="46" spans="1:5" x14ac:dyDescent="0.25">
      <c r="A46" s="2" t="s">
        <v>67</v>
      </c>
      <c r="B46" s="20"/>
    </row>
    <row r="47" spans="1:5" x14ac:dyDescent="0.25">
      <c r="A47" s="2" t="s">
        <v>29</v>
      </c>
      <c r="B47" s="20">
        <v>21698.28</v>
      </c>
    </row>
    <row r="48" spans="1:5" x14ac:dyDescent="0.25">
      <c r="B48" s="20"/>
    </row>
    <row r="49" spans="1:2" ht="30" x14ac:dyDescent="0.25">
      <c r="A49" s="39" t="s">
        <v>31</v>
      </c>
      <c r="B49" s="20">
        <f>E28</f>
        <v>22652.699999999997</v>
      </c>
    </row>
    <row r="50" spans="1:2" x14ac:dyDescent="0.25">
      <c r="A50" s="15" t="s">
        <v>30</v>
      </c>
      <c r="B50" s="22">
        <f>B45+B47+B48-B49</f>
        <v>2918.0900000000038</v>
      </c>
    </row>
  </sheetData>
  <mergeCells count="29">
    <mergeCell ref="A35:E35"/>
    <mergeCell ref="A36:D36"/>
    <mergeCell ref="B37:D37"/>
    <mergeCell ref="A39:D39"/>
    <mergeCell ref="B40:D40"/>
    <mergeCell ref="A29:E29"/>
    <mergeCell ref="A30:E30"/>
    <mergeCell ref="A31:E31"/>
    <mergeCell ref="A32:E32"/>
    <mergeCell ref="A33:E33"/>
    <mergeCell ref="A34:E34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abSelected="1" view="pageBreakPreview" topLeftCell="A10" zoomScaleSheetLayoutView="100" workbookViewId="0">
      <selection activeCell="C26" sqref="C26"/>
    </sheetView>
  </sheetViews>
  <sheetFormatPr defaultRowHeight="15.75" x14ac:dyDescent="0.25"/>
  <cols>
    <col min="1" max="1" width="10.5703125" style="63" customWidth="1"/>
    <col min="2" max="2" width="69.5703125" style="63" customWidth="1"/>
    <col min="3" max="3" width="15.28515625" style="63" customWidth="1"/>
    <col min="4" max="4" width="11.85546875" style="63" customWidth="1"/>
    <col min="5" max="5" width="14.7109375" style="63" customWidth="1"/>
    <col min="6" max="6" width="12.42578125" style="63" customWidth="1"/>
    <col min="7" max="7" width="12" style="63" customWidth="1"/>
    <col min="8" max="8" width="13.5703125" style="63" customWidth="1"/>
    <col min="9" max="16384" width="9.140625" style="63"/>
  </cols>
  <sheetData>
    <row r="1" spans="1:5" x14ac:dyDescent="0.25">
      <c r="A1" s="61" t="s">
        <v>68</v>
      </c>
      <c r="B1" s="61"/>
      <c r="C1" s="61"/>
      <c r="D1" s="62"/>
    </row>
    <row r="2" spans="1:5" x14ac:dyDescent="0.25">
      <c r="A2" s="64" t="s">
        <v>69</v>
      </c>
      <c r="B2" s="64"/>
      <c r="C2" s="64"/>
      <c r="D2" s="65"/>
    </row>
    <row r="3" spans="1:5" x14ac:dyDescent="0.25">
      <c r="A3" s="64" t="s">
        <v>70</v>
      </c>
      <c r="B3" s="64"/>
      <c r="C3" s="64"/>
      <c r="D3" s="65"/>
    </row>
    <row r="4" spans="1:5" x14ac:dyDescent="0.25">
      <c r="A4" s="61" t="s">
        <v>92</v>
      </c>
      <c r="B4" s="61"/>
      <c r="C4" s="61"/>
      <c r="D4" s="62"/>
    </row>
    <row r="5" spans="1:5" x14ac:dyDescent="0.25">
      <c r="A5" s="66"/>
      <c r="B5" s="66"/>
      <c r="C5" s="66"/>
      <c r="D5" s="1"/>
    </row>
    <row r="6" spans="1:5" x14ac:dyDescent="0.25">
      <c r="A6" s="65"/>
      <c r="B6" s="67" t="s">
        <v>71</v>
      </c>
      <c r="C6" s="68">
        <f>'1кв'!B44</f>
        <v>9998.0400000000009</v>
      </c>
      <c r="D6" s="69"/>
    </row>
    <row r="7" spans="1:5" x14ac:dyDescent="0.25">
      <c r="A7" s="70" t="s">
        <v>72</v>
      </c>
      <c r="B7" s="67" t="s">
        <v>100</v>
      </c>
      <c r="C7" s="68"/>
      <c r="D7" s="69"/>
    </row>
    <row r="8" spans="1:5" x14ac:dyDescent="0.25">
      <c r="B8" s="71" t="s">
        <v>73</v>
      </c>
      <c r="C8" s="72">
        <f>'1кв'!B46+'2кв'!B45+'3кв'!B48+'4кв'!B47</f>
        <v>82631.13</v>
      </c>
      <c r="D8" s="73"/>
    </row>
    <row r="9" spans="1:5" x14ac:dyDescent="0.25">
      <c r="B9" s="71" t="s">
        <v>74</v>
      </c>
      <c r="C9" s="72">
        <f>'1кв'!B47+'2кв'!B46+'3кв'!B49+'4кв'!B48</f>
        <v>1200</v>
      </c>
      <c r="D9" s="73"/>
    </row>
    <row r="10" spans="1:5" x14ac:dyDescent="0.25">
      <c r="A10" s="74"/>
      <c r="B10" s="71" t="s">
        <v>75</v>
      </c>
      <c r="C10" s="75">
        <f>SUM(C8:C9)</f>
        <v>83831.13</v>
      </c>
      <c r="D10" s="69"/>
    </row>
    <row r="11" spans="1:5" x14ac:dyDescent="0.25">
      <c r="A11" s="1"/>
      <c r="B11" s="76"/>
      <c r="C11" s="76"/>
      <c r="D11" s="77"/>
    </row>
    <row r="12" spans="1:5" x14ac:dyDescent="0.25">
      <c r="A12" s="78" t="s">
        <v>76</v>
      </c>
      <c r="B12" s="79" t="s">
        <v>77</v>
      </c>
      <c r="C12" s="72">
        <f>'1кв'!E22+'2кв'!E22+'3кв'!E22+'4кв'!E22</f>
        <v>52470.09</v>
      </c>
      <c r="D12" s="77"/>
    </row>
    <row r="13" spans="1:5" x14ac:dyDescent="0.25">
      <c r="A13" s="78"/>
      <c r="B13" s="80" t="s">
        <v>38</v>
      </c>
      <c r="C13" s="72">
        <f>'1кв'!E23+'2кв'!E23+'3кв'!E23+'4кв'!E23</f>
        <v>14726.16</v>
      </c>
      <c r="D13" s="77"/>
    </row>
    <row r="14" spans="1:5" x14ac:dyDescent="0.25">
      <c r="A14" s="1"/>
      <c r="B14" s="80" t="s">
        <v>25</v>
      </c>
      <c r="C14" s="72">
        <f>'1кв'!E24+'2кв'!E24+'3кв'!E24+'4кв'!E24</f>
        <v>2818.45</v>
      </c>
      <c r="D14" s="77"/>
      <c r="E14" s="81"/>
    </row>
    <row r="15" spans="1:5" x14ac:dyDescent="0.25">
      <c r="A15" s="78"/>
      <c r="B15" s="82" t="s">
        <v>101</v>
      </c>
      <c r="C15" s="72">
        <f>'3кв'!E25+'4кв'!E25+'4кв'!E26</f>
        <v>2862.4</v>
      </c>
      <c r="D15" s="77"/>
    </row>
    <row r="16" spans="1:5" x14ac:dyDescent="0.25">
      <c r="A16" s="78"/>
      <c r="B16" s="83" t="s">
        <v>78</v>
      </c>
      <c r="C16" s="72">
        <f>SUM(C17:C21)</f>
        <v>18033.98</v>
      </c>
      <c r="D16" s="77"/>
    </row>
    <row r="17" spans="1:5" x14ac:dyDescent="0.25">
      <c r="A17" s="78"/>
      <c r="B17" s="83" t="s">
        <v>79</v>
      </c>
      <c r="C17" s="72">
        <v>0</v>
      </c>
      <c r="D17" s="77"/>
    </row>
    <row r="18" spans="1:5" ht="31.5" x14ac:dyDescent="0.25">
      <c r="A18" s="78"/>
      <c r="B18" s="83" t="s">
        <v>80</v>
      </c>
      <c r="C18" s="72">
        <f>'1кв'!E25</f>
        <v>137.4</v>
      </c>
      <c r="D18" s="77"/>
    </row>
    <row r="19" spans="1:5" x14ac:dyDescent="0.25">
      <c r="A19" s="78"/>
      <c r="B19" s="83" t="s">
        <v>102</v>
      </c>
      <c r="C19" s="72">
        <f>'3кв'!E26</f>
        <v>14420.78</v>
      </c>
      <c r="D19" s="77"/>
    </row>
    <row r="20" spans="1:5" x14ac:dyDescent="0.25">
      <c r="A20" s="78"/>
      <c r="B20" s="83" t="s">
        <v>103</v>
      </c>
      <c r="C20" s="72">
        <f>'3кв'!E27</f>
        <v>3475.8</v>
      </c>
      <c r="D20" s="77"/>
    </row>
    <row r="21" spans="1:5" x14ac:dyDescent="0.25">
      <c r="A21" s="78"/>
      <c r="B21" s="83"/>
      <c r="C21" s="72"/>
      <c r="D21" s="77"/>
    </row>
    <row r="22" spans="1:5" x14ac:dyDescent="0.25">
      <c r="A22" s="1"/>
      <c r="B22" s="84" t="s">
        <v>81</v>
      </c>
      <c r="C22" s="75">
        <f>SUM(C12:C16)</f>
        <v>90911.079999999987</v>
      </c>
      <c r="D22" s="77"/>
      <c r="E22" s="81"/>
    </row>
    <row r="23" spans="1:5" x14ac:dyDescent="0.25">
      <c r="A23" s="1"/>
      <c r="B23" s="84" t="s">
        <v>82</v>
      </c>
      <c r="C23" s="75">
        <f>C6+C10-C22</f>
        <v>2918.0900000000256</v>
      </c>
      <c r="D23" s="77"/>
    </row>
    <row r="24" spans="1:5" x14ac:dyDescent="0.25">
      <c r="A24" s="1"/>
      <c r="B24" s="70"/>
      <c r="C24" s="70"/>
      <c r="D24" s="77"/>
    </row>
    <row r="25" spans="1:5" x14ac:dyDescent="0.25">
      <c r="A25" s="1"/>
      <c r="B25" s="85" t="s">
        <v>83</v>
      </c>
      <c r="C25" s="85"/>
      <c r="D25" s="77"/>
    </row>
    <row r="26" spans="1:5" x14ac:dyDescent="0.25">
      <c r="A26" s="1"/>
      <c r="B26" s="85" t="s">
        <v>84</v>
      </c>
      <c r="C26" s="86">
        <v>6638.19</v>
      </c>
      <c r="D26" s="77"/>
    </row>
    <row r="27" spans="1:5" x14ac:dyDescent="0.25">
      <c r="A27" s="1"/>
      <c r="B27" s="87" t="s">
        <v>85</v>
      </c>
      <c r="C27" s="88">
        <v>7232.76</v>
      </c>
      <c r="D27" s="77"/>
    </row>
    <row r="28" spans="1:5" x14ac:dyDescent="0.25">
      <c r="A28" s="1"/>
      <c r="B28" s="85" t="s">
        <v>86</v>
      </c>
      <c r="C28" s="89">
        <f>C27-C26</f>
        <v>594.57000000000062</v>
      </c>
      <c r="D28" s="77"/>
    </row>
    <row r="29" spans="1:5" x14ac:dyDescent="0.25">
      <c r="A29" s="1"/>
      <c r="B29" s="70"/>
      <c r="C29" s="70"/>
      <c r="D29" s="77"/>
    </row>
    <row r="30" spans="1:5" x14ac:dyDescent="0.25">
      <c r="A30" s="1"/>
      <c r="B30" s="70"/>
      <c r="C30" s="70"/>
      <c r="D30" s="77"/>
    </row>
    <row r="31" spans="1:5" x14ac:dyDescent="0.25">
      <c r="A31" s="1"/>
      <c r="B31" s="70"/>
      <c r="C31" s="70"/>
      <c r="D31" s="77"/>
    </row>
    <row r="32" spans="1:5" x14ac:dyDescent="0.25">
      <c r="A32" s="1"/>
      <c r="B32" s="70"/>
      <c r="C32" s="70"/>
      <c r="D32" s="77"/>
    </row>
    <row r="33" spans="1:4" x14ac:dyDescent="0.25">
      <c r="A33" s="1" t="s">
        <v>87</v>
      </c>
      <c r="B33" s="70" t="s">
        <v>88</v>
      </c>
      <c r="C33" s="70"/>
      <c r="D33" s="77"/>
    </row>
    <row r="34" spans="1:4" x14ac:dyDescent="0.25">
      <c r="A34" s="1"/>
      <c r="B34" s="70" t="s">
        <v>89</v>
      </c>
      <c r="C34" s="70"/>
      <c r="D34" s="77"/>
    </row>
    <row r="35" spans="1:4" x14ac:dyDescent="0.25">
      <c r="A35" s="1"/>
      <c r="B35" s="70" t="s">
        <v>90</v>
      </c>
      <c r="C35" s="70"/>
      <c r="D35" s="77"/>
    </row>
    <row r="36" spans="1:4" x14ac:dyDescent="0.25">
      <c r="A36" s="1"/>
      <c r="B36" s="70"/>
      <c r="C36" s="70"/>
      <c r="D36" s="77"/>
    </row>
    <row r="37" spans="1:4" x14ac:dyDescent="0.25">
      <c r="A37" s="1"/>
      <c r="B37" s="70"/>
      <c r="C37" s="70"/>
      <c r="D37" s="77"/>
    </row>
    <row r="38" spans="1:4" x14ac:dyDescent="0.25">
      <c r="A38" s="1"/>
      <c r="B38" s="70" t="s">
        <v>91</v>
      </c>
      <c r="C38" s="70"/>
      <c r="D38" s="77"/>
    </row>
    <row r="39" spans="1:4" x14ac:dyDescent="0.25">
      <c r="A39" s="1"/>
      <c r="B39" s="70"/>
      <c r="C39" s="70"/>
      <c r="D39" s="77"/>
    </row>
    <row r="40" spans="1:4" x14ac:dyDescent="0.25">
      <c r="A40" s="1"/>
      <c r="B40" s="70"/>
      <c r="C40" s="70"/>
      <c r="D40" s="77"/>
    </row>
    <row r="41" spans="1:4" x14ac:dyDescent="0.25">
      <c r="A41" s="1"/>
      <c r="B41" s="70"/>
      <c r="C41" s="70"/>
      <c r="D41" s="77"/>
    </row>
    <row r="42" spans="1:4" x14ac:dyDescent="0.25">
      <c r="A42" s="1"/>
      <c r="B42" s="70"/>
      <c r="C42" s="70"/>
      <c r="D42" s="77"/>
    </row>
  </sheetData>
  <mergeCells count="6">
    <mergeCell ref="A1:C1"/>
    <mergeCell ref="A2:C2"/>
    <mergeCell ref="A3:C3"/>
    <mergeCell ref="A4:C4"/>
    <mergeCell ref="A5:C5"/>
    <mergeCell ref="B11:C11"/>
  </mergeCells>
  <printOptions horizontalCentered="1"/>
  <pageMargins left="0.31496062992125984" right="0.31496062992125984" top="0.9842519685039370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2025-02-27T10:36:21Z</dcterms:modified>
</cp:coreProperties>
</file>